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45" windowHeight="4260" tabRatio="743"/>
  </bookViews>
  <sheets>
    <sheet name="Eº Avance" sheetId="4" r:id="rId1"/>
  </sheets>
  <definedNames>
    <definedName name="_xlnm._FilterDatabase" localSheetId="0" hidden="1">'Eº Avance'!$A$1:$N$36</definedName>
    <definedName name="_xlnm.Print_Area" localSheetId="0">'Eº Avance'!$A$1:$N$36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4" i="4" l="1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13" i="4"/>
  <c r="M12" i="4"/>
  <c r="M3" i="4"/>
  <c r="M4" i="4"/>
  <c r="M5" i="4"/>
  <c r="M6" i="4"/>
  <c r="M7" i="4"/>
  <c r="M8" i="4"/>
  <c r="M9" i="4"/>
  <c r="M10" i="4"/>
  <c r="M11" i="4"/>
  <c r="M2" i="4"/>
  <c r="L29" i="4" l="1"/>
  <c r="L33" i="4"/>
  <c r="L31" i="4"/>
  <c r="L27" i="4"/>
  <c r="L26" i="4"/>
  <c r="L24" i="4"/>
  <c r="L23" i="4"/>
  <c r="L19" i="4"/>
  <c r="L15" i="4"/>
  <c r="L13" i="4"/>
  <c r="L11" i="4"/>
  <c r="L10" i="4"/>
  <c r="L8" i="4"/>
  <c r="L7" i="4"/>
  <c r="L6" i="4"/>
  <c r="L5" i="4"/>
  <c r="L4" i="4"/>
  <c r="K32" i="4"/>
  <c r="L32" i="4" s="1"/>
  <c r="K33" i="4"/>
  <c r="K34" i="4"/>
  <c r="L34" i="4" s="1"/>
  <c r="K31" i="4"/>
  <c r="K24" i="4"/>
  <c r="K25" i="4"/>
  <c r="L25" i="4" s="1"/>
  <c r="K26" i="4"/>
  <c r="K27" i="4"/>
  <c r="K28" i="4"/>
  <c r="L28" i="4" s="1"/>
  <c r="K29" i="4"/>
  <c r="K23" i="4"/>
  <c r="K14" i="4"/>
  <c r="L14" i="4" s="1"/>
  <c r="K15" i="4"/>
  <c r="K16" i="4"/>
  <c r="L16" i="4" s="1"/>
  <c r="K17" i="4"/>
  <c r="L17" i="4" s="1"/>
  <c r="K18" i="4"/>
  <c r="L18" i="4" s="1"/>
  <c r="K19" i="4"/>
  <c r="K20" i="4"/>
  <c r="L20" i="4" s="1"/>
  <c r="K21" i="4"/>
  <c r="L21" i="4" s="1"/>
  <c r="K13" i="4"/>
  <c r="K3" i="4"/>
  <c r="K4" i="4"/>
  <c r="K5" i="4"/>
  <c r="K6" i="4"/>
  <c r="K7" i="4"/>
  <c r="K8" i="4"/>
  <c r="K9" i="4"/>
  <c r="L9" i="4" s="1"/>
  <c r="K10" i="4"/>
  <c r="K11" i="4"/>
  <c r="K2" i="4"/>
  <c r="L2" i="4" s="1"/>
  <c r="I35" i="4"/>
  <c r="I30" i="4"/>
  <c r="I22" i="4"/>
  <c r="I12" i="4"/>
  <c r="F35" i="4"/>
  <c r="F30" i="4"/>
  <c r="F22" i="4"/>
  <c r="F12" i="4"/>
  <c r="I36" i="4" l="1"/>
  <c r="K35" i="4"/>
  <c r="L35" i="4" s="1"/>
  <c r="K30" i="4"/>
  <c r="L30" i="4" s="1"/>
  <c r="K22" i="4"/>
  <c r="L22" i="4" s="1"/>
  <c r="K12" i="4"/>
  <c r="F36" i="4"/>
  <c r="H32" i="4"/>
  <c r="H33" i="4"/>
  <c r="H34" i="4"/>
  <c r="H31" i="4"/>
  <c r="E32" i="4"/>
  <c r="E33" i="4"/>
  <c r="E34" i="4"/>
  <c r="E31" i="4"/>
  <c r="H24" i="4"/>
  <c r="H25" i="4"/>
  <c r="H26" i="4"/>
  <c r="H27" i="4"/>
  <c r="H28" i="4"/>
  <c r="H29" i="4"/>
  <c r="H23" i="4"/>
  <c r="E24" i="4"/>
  <c r="E25" i="4"/>
  <c r="E26" i="4"/>
  <c r="E27" i="4"/>
  <c r="E28" i="4"/>
  <c r="E29" i="4"/>
  <c r="E23" i="4"/>
  <c r="H14" i="4"/>
  <c r="H15" i="4"/>
  <c r="H16" i="4"/>
  <c r="H17" i="4"/>
  <c r="H18" i="4"/>
  <c r="H19" i="4"/>
  <c r="H20" i="4"/>
  <c r="H21" i="4"/>
  <c r="H13" i="4"/>
  <c r="E14" i="4"/>
  <c r="E15" i="4"/>
  <c r="E16" i="4"/>
  <c r="E17" i="4"/>
  <c r="E18" i="4"/>
  <c r="E19" i="4"/>
  <c r="E20" i="4"/>
  <c r="E21" i="4"/>
  <c r="E13" i="4"/>
  <c r="H3" i="4"/>
  <c r="H4" i="4"/>
  <c r="H5" i="4"/>
  <c r="H6" i="4"/>
  <c r="H7" i="4"/>
  <c r="H8" i="4"/>
  <c r="H9" i="4"/>
  <c r="H10" i="4"/>
  <c r="H11" i="4"/>
  <c r="H2" i="4"/>
  <c r="E3" i="4"/>
  <c r="E4" i="4"/>
  <c r="E5" i="4"/>
  <c r="E6" i="4"/>
  <c r="E7" i="4"/>
  <c r="E8" i="4"/>
  <c r="E9" i="4"/>
  <c r="E10" i="4"/>
  <c r="E11" i="4"/>
  <c r="E2" i="4"/>
  <c r="K36" i="4" l="1"/>
  <c r="G12" i="4"/>
  <c r="G22" i="4"/>
  <c r="G30" i="4"/>
  <c r="G35" i="4"/>
  <c r="H35" i="4" l="1"/>
  <c r="H30" i="4"/>
  <c r="H22" i="4"/>
  <c r="H12" i="4"/>
  <c r="N3" i="4"/>
  <c r="N4" i="4"/>
  <c r="N5" i="4"/>
  <c r="N6" i="4"/>
  <c r="N7" i="4"/>
  <c r="N8" i="4"/>
  <c r="N9" i="4"/>
  <c r="N10" i="4"/>
  <c r="N11" i="4"/>
  <c r="N13" i="4"/>
  <c r="N14" i="4"/>
  <c r="N15" i="4"/>
  <c r="N16" i="4"/>
  <c r="N17" i="4"/>
  <c r="N18" i="4"/>
  <c r="N19" i="4"/>
  <c r="N20" i="4"/>
  <c r="N21" i="4"/>
  <c r="N23" i="4"/>
  <c r="N24" i="4"/>
  <c r="N25" i="4"/>
  <c r="N26" i="4"/>
  <c r="N27" i="4"/>
  <c r="N28" i="4"/>
  <c r="N29" i="4"/>
  <c r="N31" i="4"/>
  <c r="N32" i="4"/>
  <c r="N33" i="4"/>
  <c r="N34" i="4"/>
  <c r="N2" i="4"/>
  <c r="E35" i="4"/>
  <c r="E30" i="4"/>
  <c r="E22" i="4"/>
  <c r="E12" i="4"/>
  <c r="N35" i="4" l="1"/>
  <c r="N30" i="4"/>
  <c r="H36" i="4"/>
  <c r="N12" i="4"/>
  <c r="N22" i="4"/>
  <c r="E36" i="4"/>
  <c r="D35" i="4"/>
  <c r="J34" i="4"/>
  <c r="J33" i="4"/>
  <c r="J32" i="4"/>
  <c r="J31" i="4"/>
  <c r="D30" i="4"/>
  <c r="J30" i="4" s="1"/>
  <c r="J29" i="4"/>
  <c r="J28" i="4"/>
  <c r="J27" i="4"/>
  <c r="J26" i="4"/>
  <c r="J25" i="4"/>
  <c r="J24" i="4"/>
  <c r="J23" i="4"/>
  <c r="D22" i="4"/>
  <c r="J22" i="4" s="1"/>
  <c r="J21" i="4"/>
  <c r="J20" i="4"/>
  <c r="J19" i="4"/>
  <c r="J18" i="4"/>
  <c r="J17" i="4"/>
  <c r="J16" i="4"/>
  <c r="J15" i="4"/>
  <c r="J14" i="4"/>
  <c r="J13" i="4"/>
  <c r="G36" i="4"/>
  <c r="D12" i="4"/>
  <c r="J11" i="4"/>
  <c r="J10" i="4"/>
  <c r="J9" i="4"/>
  <c r="J8" i="4"/>
  <c r="J7" i="4"/>
  <c r="J6" i="4"/>
  <c r="J5" i="4"/>
  <c r="J4" i="4"/>
  <c r="J3" i="4"/>
  <c r="L3" i="4" s="1"/>
  <c r="J2" i="4"/>
  <c r="N36" i="4" l="1"/>
  <c r="J35" i="4"/>
  <c r="D36" i="4"/>
  <c r="J36" i="4" s="1"/>
  <c r="L36" i="4" s="1"/>
  <c r="J12" i="4"/>
  <c r="L12" i="4" s="1"/>
</calcChain>
</file>

<file path=xl/sharedStrings.xml><?xml version="1.0" encoding="utf-8"?>
<sst xmlns="http://schemas.openxmlformats.org/spreadsheetml/2006/main" count="53" uniqueCount="50">
  <si>
    <t>CALBUCO</t>
  </si>
  <si>
    <t>FRUTILLAR</t>
  </si>
  <si>
    <t>PALENA</t>
  </si>
  <si>
    <t>OSORNO</t>
  </si>
  <si>
    <t>PUERTO VARAS</t>
  </si>
  <si>
    <t>LOS MUERMOS</t>
  </si>
  <si>
    <t>FRESIA</t>
  </si>
  <si>
    <t>LLANQUIHUE</t>
  </si>
  <si>
    <t>QUEMCHI</t>
  </si>
  <si>
    <t>CHONCHI</t>
  </si>
  <si>
    <t>PUYEHUE</t>
  </si>
  <si>
    <t>CASTRO</t>
  </si>
  <si>
    <t>SAN JUAN DE LA COSTA</t>
  </si>
  <si>
    <t>ANCUD</t>
  </si>
  <si>
    <t>QUINCHAO</t>
  </si>
  <si>
    <t>DALCAHUE</t>
  </si>
  <si>
    <t>PUERTO OCTAY</t>
  </si>
  <si>
    <t>SAN PABLO</t>
  </si>
  <si>
    <t>N°</t>
  </si>
  <si>
    <t>PROVINCIA</t>
  </si>
  <si>
    <t>COMUNA</t>
  </si>
  <si>
    <t>CHILOÉ</t>
  </si>
  <si>
    <t>CURACO DE VÉLEZ</t>
  </si>
  <si>
    <t>PUQUELDÓN</t>
  </si>
  <si>
    <t>QUEILÉN</t>
  </si>
  <si>
    <t>QUELLÓN</t>
  </si>
  <si>
    <t>TOTAL PROVINCIA DE CHILOÉ</t>
  </si>
  <si>
    <t>COCHAMÓ</t>
  </si>
  <si>
    <t>MAULLÍN</t>
  </si>
  <si>
    <t>PUERTO MONTT</t>
  </si>
  <si>
    <t>TOTAL PROVINCIA DE LLANQUIHUE</t>
  </si>
  <si>
    <t>PURRANQUE</t>
  </si>
  <si>
    <t>RÍO NEGRO</t>
  </si>
  <si>
    <t>TOTAL PROVINCIA DE OSORNO</t>
  </si>
  <si>
    <t>CHAITÉN</t>
  </si>
  <si>
    <t>FUTALEUFÚ</t>
  </si>
  <si>
    <t>HUALAIHUÉ</t>
  </si>
  <si>
    <t>TOTAL PROVINCIA DE PALENA</t>
  </si>
  <si>
    <t>TOTAL</t>
  </si>
  <si>
    <t>INVERSIÓN COMUNAL MCPA</t>
  </si>
  <si>
    <t>INVERSIÓN COMUNAL YEMPC</t>
  </si>
  <si>
    <t>TOTAL INVERSIÓN COMUNAL</t>
  </si>
  <si>
    <t>TOTAL EQUIPOS COMUNA</t>
  </si>
  <si>
    <t>TOTAL MCPA 2020</t>
  </si>
  <si>
    <t>TOTAL YEMPC 2020</t>
  </si>
  <si>
    <t>TOTAL ENTREGADO MCPA</t>
  </si>
  <si>
    <t>TOTAL ENTREGADO YEMPC</t>
  </si>
  <si>
    <t>TOTAL ENTREGADOS COMUNA</t>
  </si>
  <si>
    <t>% AVANCE</t>
  </si>
  <si>
    <t>PENDIENTES REZAGOS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</si>
</sst>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16" fillId="0" borderId="0" xfId="0" applyFont="1"/>
    <xf numFmtId="0" fontId="0" fillId="0" borderId="1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10" xfId="0" applyNumberFormat="1" applyFont="1" applyBorder="1" applyAlignment="1">
      <alignment horizontal="center" vertical="center"/>
    </xf>
    <xf numFmtId="164" fontId="16" fillId="33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3" fontId="16" fillId="33" borderId="10" xfId="0" applyNumberFormat="1" applyFont="1" applyFill="1" applyBorder="1" applyAlignment="1">
      <alignment horizontal="center" vertical="center"/>
    </xf>
    <xf numFmtId="10" fontId="16" fillId="33" borderId="10" xfId="0" applyNumberFormat="1" applyFont="1" applyFill="1" applyBorder="1" applyAlignment="1">
      <alignment horizontal="center" vertical="center"/>
    </xf>
    <xf numFmtId="3" fontId="16" fillId="34" borderId="10" xfId="0" applyNumberFormat="1" applyFont="1" applyFill="1" applyBorder="1" applyAlignment="1">
      <alignment horizontal="center" vertical="center"/>
    </xf>
    <xf numFmtId="10" fontId="16" fillId="34" borderId="10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16" fillId="33" borderId="13" xfId="0" applyFont="1" applyFill="1" applyBorder="1" applyAlignment="1">
      <alignment horizontal="center" vertical="center"/>
    </xf>
    <xf numFmtId="0" fontId="16" fillId="34" borderId="14" xfId="0" applyFont="1" applyFill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34" borderId="16" xfId="0" applyNumberFormat="1" applyFont="1" applyFill="1" applyBorder="1" applyAlignment="1">
      <alignment horizontal="center" vertical="center" wrapText="1"/>
    </xf>
    <xf numFmtId="0" fontId="0" fillId="34" borderId="17" xfId="0" applyFont="1" applyFill="1" applyBorder="1" applyAlignment="1">
      <alignment horizontal="center" vertical="center"/>
    </xf>
    <xf numFmtId="3" fontId="0" fillId="34" borderId="18" xfId="0" applyNumberFormat="1" applyFont="1" applyFill="1" applyBorder="1" applyAlignment="1">
      <alignment horizontal="center" vertical="center"/>
    </xf>
    <xf numFmtId="0" fontId="16" fillId="33" borderId="17" xfId="0" applyFont="1" applyFill="1" applyBorder="1" applyAlignment="1">
      <alignment horizontal="center" vertical="center"/>
    </xf>
    <xf numFmtId="3" fontId="16" fillId="33" borderId="18" xfId="0" applyNumberFormat="1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164" fontId="16" fillId="33" borderId="20" xfId="0" applyNumberFormat="1" applyFont="1" applyFill="1" applyBorder="1" applyAlignment="1">
      <alignment horizontal="center" vertical="center"/>
    </xf>
    <xf numFmtId="3" fontId="16" fillId="33" borderId="21" xfId="0" applyNumberFormat="1" applyFont="1" applyFill="1" applyBorder="1" applyAlignment="1">
      <alignment horizontal="center" vertical="center"/>
    </xf>
    <xf numFmtId="0" fontId="16" fillId="34" borderId="15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164" fontId="16" fillId="33" borderId="18" xfId="0" applyNumberFormat="1" applyFont="1" applyFill="1" applyBorder="1" applyAlignment="1">
      <alignment horizontal="center" vertical="center"/>
    </xf>
    <xf numFmtId="3" fontId="16" fillId="33" borderId="20" xfId="0" applyNumberFormat="1" applyFont="1" applyFill="1" applyBorder="1" applyAlignment="1">
      <alignment horizontal="center" vertical="center"/>
    </xf>
    <xf numFmtId="10" fontId="16" fillId="33" borderId="20" xfId="0" applyNumberFormat="1" applyFont="1" applyFill="1" applyBorder="1" applyAlignment="1">
      <alignment horizontal="center" vertical="center"/>
    </xf>
    <xf numFmtId="164" fontId="16" fillId="33" borderId="21" xfId="0" applyNumberFormat="1" applyFont="1" applyFill="1" applyBorder="1" applyAlignment="1">
      <alignment horizontal="center" vertical="center"/>
    </xf>
    <xf numFmtId="9" fontId="16" fillId="34" borderId="10" xfId="0" applyNumberFormat="1" applyFont="1" applyFill="1" applyBorder="1" applyAlignment="1">
      <alignment horizontal="center" vertical="center"/>
    </xf>
    <xf numFmtId="1" fontId="16" fillId="34" borderId="13" xfId="0" applyNumberFormat="1" applyFont="1" applyFill="1" applyBorder="1" applyAlignment="1">
      <alignment horizontal="center" vertical="center"/>
    </xf>
    <xf numFmtId="1" fontId="16" fillId="34" borderId="22" xfId="0" applyNumberFormat="1" applyFont="1" applyFill="1" applyBorder="1" applyAlignment="1">
      <alignment horizontal="center" vertical="center" wrapText="1"/>
    </xf>
    <xf numFmtId="1" fontId="16" fillId="33" borderId="13" xfId="0" applyNumberFormat="1" applyFont="1" applyFill="1" applyBorder="1" applyAlignment="1">
      <alignment horizontal="center" vertical="center"/>
    </xf>
    <xf numFmtId="1" fontId="16" fillId="0" borderId="0" xfId="0" applyNumberFormat="1" applyFont="1"/>
    <xf numFmtId="1" fontId="16" fillId="0" borderId="13" xfId="0" applyNumberFormat="1" applyFont="1" applyFill="1" applyBorder="1" applyAlignment="1">
      <alignment horizontal="center" vertical="center"/>
    </xf>
    <xf numFmtId="1" fontId="16" fillId="33" borderId="2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80" zoomScaleNormal="80" workbookViewId="0">
      <selection activeCell="F2" sqref="F2"/>
    </sheetView>
  </sheetViews>
  <sheetFormatPr baseColWidth="10" defaultRowHeight="15" x14ac:dyDescent="0.25"/>
  <cols>
    <col min="1" max="1" width="7.140625" style="8" customWidth="1"/>
    <col min="2" max="2" width="22.85546875" style="8" customWidth="1"/>
    <col min="3" max="3" width="22.85546875" style="9" customWidth="1"/>
    <col min="4" max="4" width="20" style="8" customWidth="1"/>
    <col min="5" max="6" width="20" style="13" customWidth="1"/>
    <col min="7" max="7" width="20" style="8" customWidth="1"/>
    <col min="8" max="9" width="20" style="13" customWidth="1"/>
    <col min="10" max="12" width="20" style="2" customWidth="1"/>
    <col min="13" max="13" width="20" style="43" customWidth="1"/>
    <col min="14" max="14" width="20" style="2" customWidth="1"/>
    <col min="15" max="258" width="11.42578125" style="10"/>
    <col min="259" max="259" width="7.140625" style="10" customWidth="1"/>
    <col min="260" max="261" width="22.85546875" style="10" customWidth="1"/>
    <col min="262" max="265" width="15" style="10" customWidth="1"/>
    <col min="266" max="514" width="11.42578125" style="10"/>
    <col min="515" max="515" width="7.140625" style="10" customWidth="1"/>
    <col min="516" max="517" width="22.85546875" style="10" customWidth="1"/>
    <col min="518" max="521" width="15" style="10" customWidth="1"/>
    <col min="522" max="770" width="11.42578125" style="10"/>
    <col min="771" max="771" width="7.140625" style="10" customWidth="1"/>
    <col min="772" max="773" width="22.85546875" style="10" customWidth="1"/>
    <col min="774" max="777" width="15" style="10" customWidth="1"/>
    <col min="778" max="1026" width="11.42578125" style="10"/>
    <col min="1027" max="1027" width="7.140625" style="10" customWidth="1"/>
    <col min="1028" max="1029" width="22.85546875" style="10" customWidth="1"/>
    <col min="1030" max="1033" width="15" style="10" customWidth="1"/>
    <col min="1034" max="1282" width="11.42578125" style="10"/>
    <col min="1283" max="1283" width="7.140625" style="10" customWidth="1"/>
    <col min="1284" max="1285" width="22.85546875" style="10" customWidth="1"/>
    <col min="1286" max="1289" width="15" style="10" customWidth="1"/>
    <col min="1290" max="1538" width="11.42578125" style="10"/>
    <col min="1539" max="1539" width="7.140625" style="10" customWidth="1"/>
    <col min="1540" max="1541" width="22.85546875" style="10" customWidth="1"/>
    <col min="1542" max="1545" width="15" style="10" customWidth="1"/>
    <col min="1546" max="1794" width="11.42578125" style="10"/>
    <col min="1795" max="1795" width="7.140625" style="10" customWidth="1"/>
    <col min="1796" max="1797" width="22.85546875" style="10" customWidth="1"/>
    <col min="1798" max="1801" width="15" style="10" customWidth="1"/>
    <col min="1802" max="2050" width="11.42578125" style="10"/>
    <col min="2051" max="2051" width="7.140625" style="10" customWidth="1"/>
    <col min="2052" max="2053" width="22.85546875" style="10" customWidth="1"/>
    <col min="2054" max="2057" width="15" style="10" customWidth="1"/>
    <col min="2058" max="2306" width="11.42578125" style="10"/>
    <col min="2307" max="2307" width="7.140625" style="10" customWidth="1"/>
    <col min="2308" max="2309" width="22.85546875" style="10" customWidth="1"/>
    <col min="2310" max="2313" width="15" style="10" customWidth="1"/>
    <col min="2314" max="2562" width="11.42578125" style="10"/>
    <col min="2563" max="2563" width="7.140625" style="10" customWidth="1"/>
    <col min="2564" max="2565" width="22.85546875" style="10" customWidth="1"/>
    <col min="2566" max="2569" width="15" style="10" customWidth="1"/>
    <col min="2570" max="2818" width="11.42578125" style="10"/>
    <col min="2819" max="2819" width="7.140625" style="10" customWidth="1"/>
    <col min="2820" max="2821" width="22.85546875" style="10" customWidth="1"/>
    <col min="2822" max="2825" width="15" style="10" customWidth="1"/>
    <col min="2826" max="3074" width="11.42578125" style="10"/>
    <col min="3075" max="3075" width="7.140625" style="10" customWidth="1"/>
    <col min="3076" max="3077" width="22.85546875" style="10" customWidth="1"/>
    <col min="3078" max="3081" width="15" style="10" customWidth="1"/>
    <col min="3082" max="3330" width="11.42578125" style="10"/>
    <col min="3331" max="3331" width="7.140625" style="10" customWidth="1"/>
    <col min="3332" max="3333" width="22.85546875" style="10" customWidth="1"/>
    <col min="3334" max="3337" width="15" style="10" customWidth="1"/>
    <col min="3338" max="3586" width="11.42578125" style="10"/>
    <col min="3587" max="3587" width="7.140625" style="10" customWidth="1"/>
    <col min="3588" max="3589" width="22.85546875" style="10" customWidth="1"/>
    <col min="3590" max="3593" width="15" style="10" customWidth="1"/>
    <col min="3594" max="3842" width="11.42578125" style="10"/>
    <col min="3843" max="3843" width="7.140625" style="10" customWidth="1"/>
    <col min="3844" max="3845" width="22.85546875" style="10" customWidth="1"/>
    <col min="3846" max="3849" width="15" style="10" customWidth="1"/>
    <col min="3850" max="4098" width="11.42578125" style="10"/>
    <col min="4099" max="4099" width="7.140625" style="10" customWidth="1"/>
    <col min="4100" max="4101" width="22.85546875" style="10" customWidth="1"/>
    <col min="4102" max="4105" width="15" style="10" customWidth="1"/>
    <col min="4106" max="4354" width="11.42578125" style="10"/>
    <col min="4355" max="4355" width="7.140625" style="10" customWidth="1"/>
    <col min="4356" max="4357" width="22.85546875" style="10" customWidth="1"/>
    <col min="4358" max="4361" width="15" style="10" customWidth="1"/>
    <col min="4362" max="4610" width="11.42578125" style="10"/>
    <col min="4611" max="4611" width="7.140625" style="10" customWidth="1"/>
    <col min="4612" max="4613" width="22.85546875" style="10" customWidth="1"/>
    <col min="4614" max="4617" width="15" style="10" customWidth="1"/>
    <col min="4618" max="4866" width="11.42578125" style="10"/>
    <col min="4867" max="4867" width="7.140625" style="10" customWidth="1"/>
    <col min="4868" max="4869" width="22.85546875" style="10" customWidth="1"/>
    <col min="4870" max="4873" width="15" style="10" customWidth="1"/>
    <col min="4874" max="5122" width="11.42578125" style="10"/>
    <col min="5123" max="5123" width="7.140625" style="10" customWidth="1"/>
    <col min="5124" max="5125" width="22.85546875" style="10" customWidth="1"/>
    <col min="5126" max="5129" width="15" style="10" customWidth="1"/>
    <col min="5130" max="5378" width="11.42578125" style="10"/>
    <col min="5379" max="5379" width="7.140625" style="10" customWidth="1"/>
    <col min="5380" max="5381" width="22.85546875" style="10" customWidth="1"/>
    <col min="5382" max="5385" width="15" style="10" customWidth="1"/>
    <col min="5386" max="5634" width="11.42578125" style="10"/>
    <col min="5635" max="5635" width="7.140625" style="10" customWidth="1"/>
    <col min="5636" max="5637" width="22.85546875" style="10" customWidth="1"/>
    <col min="5638" max="5641" width="15" style="10" customWidth="1"/>
    <col min="5642" max="5890" width="11.42578125" style="10"/>
    <col min="5891" max="5891" width="7.140625" style="10" customWidth="1"/>
    <col min="5892" max="5893" width="22.85546875" style="10" customWidth="1"/>
    <col min="5894" max="5897" width="15" style="10" customWidth="1"/>
    <col min="5898" max="6146" width="11.42578125" style="10"/>
    <col min="6147" max="6147" width="7.140625" style="10" customWidth="1"/>
    <col min="6148" max="6149" width="22.85546875" style="10" customWidth="1"/>
    <col min="6150" max="6153" width="15" style="10" customWidth="1"/>
    <col min="6154" max="6402" width="11.42578125" style="10"/>
    <col min="6403" max="6403" width="7.140625" style="10" customWidth="1"/>
    <col min="6404" max="6405" width="22.85546875" style="10" customWidth="1"/>
    <col min="6406" max="6409" width="15" style="10" customWidth="1"/>
    <col min="6410" max="6658" width="11.42578125" style="10"/>
    <col min="6659" max="6659" width="7.140625" style="10" customWidth="1"/>
    <col min="6660" max="6661" width="22.85546875" style="10" customWidth="1"/>
    <col min="6662" max="6665" width="15" style="10" customWidth="1"/>
    <col min="6666" max="6914" width="11.42578125" style="10"/>
    <col min="6915" max="6915" width="7.140625" style="10" customWidth="1"/>
    <col min="6916" max="6917" width="22.85546875" style="10" customWidth="1"/>
    <col min="6918" max="6921" width="15" style="10" customWidth="1"/>
    <col min="6922" max="7170" width="11.42578125" style="10"/>
    <col min="7171" max="7171" width="7.140625" style="10" customWidth="1"/>
    <col min="7172" max="7173" width="22.85546875" style="10" customWidth="1"/>
    <col min="7174" max="7177" width="15" style="10" customWidth="1"/>
    <col min="7178" max="7426" width="11.42578125" style="10"/>
    <col min="7427" max="7427" width="7.140625" style="10" customWidth="1"/>
    <col min="7428" max="7429" width="22.85546875" style="10" customWidth="1"/>
    <col min="7430" max="7433" width="15" style="10" customWidth="1"/>
    <col min="7434" max="7682" width="11.42578125" style="10"/>
    <col min="7683" max="7683" width="7.140625" style="10" customWidth="1"/>
    <col min="7684" max="7685" width="22.85546875" style="10" customWidth="1"/>
    <col min="7686" max="7689" width="15" style="10" customWidth="1"/>
    <col min="7690" max="7938" width="11.42578125" style="10"/>
    <col min="7939" max="7939" width="7.140625" style="10" customWidth="1"/>
    <col min="7940" max="7941" width="22.85546875" style="10" customWidth="1"/>
    <col min="7942" max="7945" width="15" style="10" customWidth="1"/>
    <col min="7946" max="8194" width="11.42578125" style="10"/>
    <col min="8195" max="8195" width="7.140625" style="10" customWidth="1"/>
    <col min="8196" max="8197" width="22.85546875" style="10" customWidth="1"/>
    <col min="8198" max="8201" width="15" style="10" customWidth="1"/>
    <col min="8202" max="8450" width="11.42578125" style="10"/>
    <col min="8451" max="8451" width="7.140625" style="10" customWidth="1"/>
    <col min="8452" max="8453" width="22.85546875" style="10" customWidth="1"/>
    <col min="8454" max="8457" width="15" style="10" customWidth="1"/>
    <col min="8458" max="8706" width="11.42578125" style="10"/>
    <col min="8707" max="8707" width="7.140625" style="10" customWidth="1"/>
    <col min="8708" max="8709" width="22.85546875" style="10" customWidth="1"/>
    <col min="8710" max="8713" width="15" style="10" customWidth="1"/>
    <col min="8714" max="8962" width="11.42578125" style="10"/>
    <col min="8963" max="8963" width="7.140625" style="10" customWidth="1"/>
    <col min="8964" max="8965" width="22.85546875" style="10" customWidth="1"/>
    <col min="8966" max="8969" width="15" style="10" customWidth="1"/>
    <col min="8970" max="9218" width="11.42578125" style="10"/>
    <col min="9219" max="9219" width="7.140625" style="10" customWidth="1"/>
    <col min="9220" max="9221" width="22.85546875" style="10" customWidth="1"/>
    <col min="9222" max="9225" width="15" style="10" customWidth="1"/>
    <col min="9226" max="9474" width="11.42578125" style="10"/>
    <col min="9475" max="9475" width="7.140625" style="10" customWidth="1"/>
    <col min="9476" max="9477" width="22.85546875" style="10" customWidth="1"/>
    <col min="9478" max="9481" width="15" style="10" customWidth="1"/>
    <col min="9482" max="9730" width="11.42578125" style="10"/>
    <col min="9731" max="9731" width="7.140625" style="10" customWidth="1"/>
    <col min="9732" max="9733" width="22.85546875" style="10" customWidth="1"/>
    <col min="9734" max="9737" width="15" style="10" customWidth="1"/>
    <col min="9738" max="9986" width="11.42578125" style="10"/>
    <col min="9987" max="9987" width="7.140625" style="10" customWidth="1"/>
    <col min="9988" max="9989" width="22.85546875" style="10" customWidth="1"/>
    <col min="9990" max="9993" width="15" style="10" customWidth="1"/>
    <col min="9994" max="10242" width="11.42578125" style="10"/>
    <col min="10243" max="10243" width="7.140625" style="10" customWidth="1"/>
    <col min="10244" max="10245" width="22.85546875" style="10" customWidth="1"/>
    <col min="10246" max="10249" width="15" style="10" customWidth="1"/>
    <col min="10250" max="10498" width="11.42578125" style="10"/>
    <col min="10499" max="10499" width="7.140625" style="10" customWidth="1"/>
    <col min="10500" max="10501" width="22.85546875" style="10" customWidth="1"/>
    <col min="10502" max="10505" width="15" style="10" customWidth="1"/>
    <col min="10506" max="10754" width="11.42578125" style="10"/>
    <col min="10755" max="10755" width="7.140625" style="10" customWidth="1"/>
    <col min="10756" max="10757" width="22.85546875" style="10" customWidth="1"/>
    <col min="10758" max="10761" width="15" style="10" customWidth="1"/>
    <col min="10762" max="11010" width="11.42578125" style="10"/>
    <col min="11011" max="11011" width="7.140625" style="10" customWidth="1"/>
    <col min="11012" max="11013" width="22.85546875" style="10" customWidth="1"/>
    <col min="11014" max="11017" width="15" style="10" customWidth="1"/>
    <col min="11018" max="11266" width="11.42578125" style="10"/>
    <col min="11267" max="11267" width="7.140625" style="10" customWidth="1"/>
    <col min="11268" max="11269" width="22.85546875" style="10" customWidth="1"/>
    <col min="11270" max="11273" width="15" style="10" customWidth="1"/>
    <col min="11274" max="11522" width="11.42578125" style="10"/>
    <col min="11523" max="11523" width="7.140625" style="10" customWidth="1"/>
    <col min="11524" max="11525" width="22.85546875" style="10" customWidth="1"/>
    <col min="11526" max="11529" width="15" style="10" customWidth="1"/>
    <col min="11530" max="11778" width="11.42578125" style="10"/>
    <col min="11779" max="11779" width="7.140625" style="10" customWidth="1"/>
    <col min="11780" max="11781" width="22.85546875" style="10" customWidth="1"/>
    <col min="11782" max="11785" width="15" style="10" customWidth="1"/>
    <col min="11786" max="12034" width="11.42578125" style="10"/>
    <col min="12035" max="12035" width="7.140625" style="10" customWidth="1"/>
    <col min="12036" max="12037" width="22.85546875" style="10" customWidth="1"/>
    <col min="12038" max="12041" width="15" style="10" customWidth="1"/>
    <col min="12042" max="12290" width="11.42578125" style="10"/>
    <col min="12291" max="12291" width="7.140625" style="10" customWidth="1"/>
    <col min="12292" max="12293" width="22.85546875" style="10" customWidth="1"/>
    <col min="12294" max="12297" width="15" style="10" customWidth="1"/>
    <col min="12298" max="12546" width="11.42578125" style="10"/>
    <col min="12547" max="12547" width="7.140625" style="10" customWidth="1"/>
    <col min="12548" max="12549" width="22.85546875" style="10" customWidth="1"/>
    <col min="12550" max="12553" width="15" style="10" customWidth="1"/>
    <col min="12554" max="12802" width="11.42578125" style="10"/>
    <col min="12803" max="12803" width="7.140625" style="10" customWidth="1"/>
    <col min="12804" max="12805" width="22.85546875" style="10" customWidth="1"/>
    <col min="12806" max="12809" width="15" style="10" customWidth="1"/>
    <col min="12810" max="13058" width="11.42578125" style="10"/>
    <col min="13059" max="13059" width="7.140625" style="10" customWidth="1"/>
    <col min="13060" max="13061" width="22.85546875" style="10" customWidth="1"/>
    <col min="13062" max="13065" width="15" style="10" customWidth="1"/>
    <col min="13066" max="13314" width="11.42578125" style="10"/>
    <col min="13315" max="13315" width="7.140625" style="10" customWidth="1"/>
    <col min="13316" max="13317" width="22.85546875" style="10" customWidth="1"/>
    <col min="13318" max="13321" width="15" style="10" customWidth="1"/>
    <col min="13322" max="13570" width="11.42578125" style="10"/>
    <col min="13571" max="13571" width="7.140625" style="10" customWidth="1"/>
    <col min="13572" max="13573" width="22.85546875" style="10" customWidth="1"/>
    <col min="13574" max="13577" width="15" style="10" customWidth="1"/>
    <col min="13578" max="13826" width="11.42578125" style="10"/>
    <col min="13827" max="13827" width="7.140625" style="10" customWidth="1"/>
    <col min="13828" max="13829" width="22.85546875" style="10" customWidth="1"/>
    <col min="13830" max="13833" width="15" style="10" customWidth="1"/>
    <col min="13834" max="14082" width="11.42578125" style="10"/>
    <col min="14083" max="14083" width="7.140625" style="10" customWidth="1"/>
    <col min="14084" max="14085" width="22.85546875" style="10" customWidth="1"/>
    <col min="14086" max="14089" width="15" style="10" customWidth="1"/>
    <col min="14090" max="14338" width="11.42578125" style="10"/>
    <col min="14339" max="14339" width="7.140625" style="10" customWidth="1"/>
    <col min="14340" max="14341" width="22.85546875" style="10" customWidth="1"/>
    <col min="14342" max="14345" width="15" style="10" customWidth="1"/>
    <col min="14346" max="14594" width="11.42578125" style="10"/>
    <col min="14595" max="14595" width="7.140625" style="10" customWidth="1"/>
    <col min="14596" max="14597" width="22.85546875" style="10" customWidth="1"/>
    <col min="14598" max="14601" width="15" style="10" customWidth="1"/>
    <col min="14602" max="14850" width="11.42578125" style="10"/>
    <col min="14851" max="14851" width="7.140625" style="10" customWidth="1"/>
    <col min="14852" max="14853" width="22.85546875" style="10" customWidth="1"/>
    <col min="14854" max="14857" width="15" style="10" customWidth="1"/>
    <col min="14858" max="15106" width="11.42578125" style="10"/>
    <col min="15107" max="15107" width="7.140625" style="10" customWidth="1"/>
    <col min="15108" max="15109" width="22.85546875" style="10" customWidth="1"/>
    <col min="15110" max="15113" width="15" style="10" customWidth="1"/>
    <col min="15114" max="15362" width="11.42578125" style="10"/>
    <col min="15363" max="15363" width="7.140625" style="10" customWidth="1"/>
    <col min="15364" max="15365" width="22.85546875" style="10" customWidth="1"/>
    <col min="15366" max="15369" width="15" style="10" customWidth="1"/>
    <col min="15370" max="15618" width="11.42578125" style="10"/>
    <col min="15619" max="15619" width="7.140625" style="10" customWidth="1"/>
    <col min="15620" max="15621" width="22.85546875" style="10" customWidth="1"/>
    <col min="15622" max="15625" width="15" style="10" customWidth="1"/>
    <col min="15626" max="15874" width="11.42578125" style="10"/>
    <col min="15875" max="15875" width="7.140625" style="10" customWidth="1"/>
    <col min="15876" max="15877" width="22.85546875" style="10" customWidth="1"/>
    <col min="15878" max="15881" width="15" style="10" customWidth="1"/>
    <col min="15882" max="16130" width="11.42578125" style="10"/>
    <col min="16131" max="16131" width="7.140625" style="10" customWidth="1"/>
    <col min="16132" max="16133" width="22.85546875" style="10" customWidth="1"/>
    <col min="16134" max="16137" width="15" style="10" customWidth="1"/>
    <col min="16138" max="16384" width="11.42578125" style="10"/>
  </cols>
  <sheetData>
    <row r="1" spans="1:14" s="2" customFormat="1" ht="30" customHeight="1" thickTop="1" x14ac:dyDescent="0.25">
      <c r="A1" s="1" t="s">
        <v>18</v>
      </c>
      <c r="B1" s="1" t="s">
        <v>19</v>
      </c>
      <c r="C1" s="18" t="s">
        <v>20</v>
      </c>
      <c r="D1" s="21" t="s">
        <v>43</v>
      </c>
      <c r="E1" s="22" t="s">
        <v>39</v>
      </c>
      <c r="F1" s="23" t="s">
        <v>45</v>
      </c>
      <c r="G1" s="21" t="s">
        <v>44</v>
      </c>
      <c r="H1" s="22" t="s">
        <v>40</v>
      </c>
      <c r="I1" s="23" t="s">
        <v>46</v>
      </c>
      <c r="J1" s="21" t="s">
        <v>42</v>
      </c>
      <c r="K1" s="31" t="s">
        <v>47</v>
      </c>
      <c r="L1" s="31" t="s">
        <v>48</v>
      </c>
      <c r="M1" s="41" t="s">
        <v>49</v>
      </c>
      <c r="N1" s="32" t="s">
        <v>41</v>
      </c>
    </row>
    <row r="2" spans="1:14" s="7" customFormat="1" ht="22.5" customHeight="1" x14ac:dyDescent="0.25">
      <c r="A2" s="3">
        <v>1</v>
      </c>
      <c r="B2" s="46" t="s">
        <v>21</v>
      </c>
      <c r="C2" s="19" t="s">
        <v>13</v>
      </c>
      <c r="D2" s="24">
        <v>209</v>
      </c>
      <c r="E2" s="11">
        <f>(D2*270145)</f>
        <v>56460305</v>
      </c>
      <c r="F2" s="25">
        <v>209</v>
      </c>
      <c r="G2" s="24">
        <v>127</v>
      </c>
      <c r="H2" s="11">
        <f>(G2*270145)</f>
        <v>34308415</v>
      </c>
      <c r="I2" s="25">
        <v>127</v>
      </c>
      <c r="J2" s="33">
        <f>(D2+G2)</f>
        <v>336</v>
      </c>
      <c r="K2" s="16">
        <f>SUM(F2+I2)</f>
        <v>336</v>
      </c>
      <c r="L2" s="39">
        <f t="shared" ref="L2:L36" si="0">((K2*100%)/J2)</f>
        <v>1</v>
      </c>
      <c r="M2" s="44">
        <f>(J2-K2)</f>
        <v>0</v>
      </c>
      <c r="N2" s="34">
        <f>SUM(E2+H2)</f>
        <v>90768720</v>
      </c>
    </row>
    <row r="3" spans="1:14" s="7" customFormat="1" ht="22.5" customHeight="1" x14ac:dyDescent="0.25">
      <c r="A3" s="3">
        <v>2</v>
      </c>
      <c r="B3" s="46"/>
      <c r="C3" s="19" t="s">
        <v>11</v>
      </c>
      <c r="D3" s="24">
        <v>512</v>
      </c>
      <c r="E3" s="11">
        <f t="shared" ref="E3:E11" si="1">(D3*270145)</f>
        <v>138314240</v>
      </c>
      <c r="F3" s="25">
        <v>512</v>
      </c>
      <c r="G3" s="24">
        <v>39</v>
      </c>
      <c r="H3" s="11">
        <f t="shared" ref="H3:H11" si="2">(G3*270145)</f>
        <v>10535655</v>
      </c>
      <c r="I3" s="25">
        <v>39</v>
      </c>
      <c r="J3" s="33">
        <f t="shared" ref="J3:J36" si="3">(D3+G3)</f>
        <v>551</v>
      </c>
      <c r="K3" s="16">
        <f t="shared" ref="K3:K11" si="4">SUM(F3+I3)</f>
        <v>551</v>
      </c>
      <c r="L3" s="39">
        <f t="shared" si="0"/>
        <v>1</v>
      </c>
      <c r="M3" s="44">
        <f t="shared" ref="M3:M11" si="5">(J3-K3)</f>
        <v>0</v>
      </c>
      <c r="N3" s="34">
        <f t="shared" ref="N3:N36" si="6">SUM(E3+H3)</f>
        <v>148849895</v>
      </c>
    </row>
    <row r="4" spans="1:14" s="7" customFormat="1" ht="22.5" customHeight="1" x14ac:dyDescent="0.25">
      <c r="A4" s="3">
        <v>3</v>
      </c>
      <c r="B4" s="46"/>
      <c r="C4" s="19" t="s">
        <v>9</v>
      </c>
      <c r="D4" s="24">
        <v>161</v>
      </c>
      <c r="E4" s="11">
        <f t="shared" si="1"/>
        <v>43493345</v>
      </c>
      <c r="F4" s="25">
        <v>161</v>
      </c>
      <c r="G4" s="24">
        <v>6</v>
      </c>
      <c r="H4" s="11">
        <f t="shared" si="2"/>
        <v>1620870</v>
      </c>
      <c r="I4" s="25">
        <v>6</v>
      </c>
      <c r="J4" s="33">
        <f t="shared" si="3"/>
        <v>167</v>
      </c>
      <c r="K4" s="16">
        <f t="shared" si="4"/>
        <v>167</v>
      </c>
      <c r="L4" s="39">
        <f t="shared" si="0"/>
        <v>1</v>
      </c>
      <c r="M4" s="44">
        <f t="shared" si="5"/>
        <v>0</v>
      </c>
      <c r="N4" s="34">
        <f t="shared" si="6"/>
        <v>45114215</v>
      </c>
    </row>
    <row r="5" spans="1:14" s="7" customFormat="1" ht="22.5" customHeight="1" x14ac:dyDescent="0.25">
      <c r="A5" s="3">
        <v>4</v>
      </c>
      <c r="B5" s="46"/>
      <c r="C5" s="19" t="s">
        <v>22</v>
      </c>
      <c r="D5" s="24">
        <v>42</v>
      </c>
      <c r="E5" s="11">
        <f t="shared" si="1"/>
        <v>11346090</v>
      </c>
      <c r="F5" s="25">
        <v>42</v>
      </c>
      <c r="G5" s="24">
        <v>0</v>
      </c>
      <c r="H5" s="11">
        <f t="shared" si="2"/>
        <v>0</v>
      </c>
      <c r="I5" s="25">
        <v>0</v>
      </c>
      <c r="J5" s="33">
        <f t="shared" si="3"/>
        <v>42</v>
      </c>
      <c r="K5" s="16">
        <f t="shared" si="4"/>
        <v>42</v>
      </c>
      <c r="L5" s="39">
        <f t="shared" si="0"/>
        <v>1</v>
      </c>
      <c r="M5" s="44">
        <f t="shared" si="5"/>
        <v>0</v>
      </c>
      <c r="N5" s="34">
        <f t="shared" si="6"/>
        <v>11346090</v>
      </c>
    </row>
    <row r="6" spans="1:14" s="7" customFormat="1" ht="22.5" customHeight="1" x14ac:dyDescent="0.25">
      <c r="A6" s="3">
        <v>5</v>
      </c>
      <c r="B6" s="46"/>
      <c r="C6" s="19" t="s">
        <v>15</v>
      </c>
      <c r="D6" s="24">
        <v>109</v>
      </c>
      <c r="E6" s="11">
        <f t="shared" si="1"/>
        <v>29445805</v>
      </c>
      <c r="F6" s="25">
        <v>109</v>
      </c>
      <c r="G6" s="24">
        <v>39</v>
      </c>
      <c r="H6" s="11">
        <f t="shared" si="2"/>
        <v>10535655</v>
      </c>
      <c r="I6" s="25">
        <v>39</v>
      </c>
      <c r="J6" s="33">
        <f t="shared" si="3"/>
        <v>148</v>
      </c>
      <c r="K6" s="16">
        <f t="shared" si="4"/>
        <v>148</v>
      </c>
      <c r="L6" s="39">
        <f t="shared" si="0"/>
        <v>1</v>
      </c>
      <c r="M6" s="44">
        <f t="shared" si="5"/>
        <v>0</v>
      </c>
      <c r="N6" s="34">
        <f t="shared" si="6"/>
        <v>39981460</v>
      </c>
    </row>
    <row r="7" spans="1:14" s="7" customFormat="1" ht="22.5" customHeight="1" x14ac:dyDescent="0.25">
      <c r="A7" s="3">
        <v>6</v>
      </c>
      <c r="B7" s="46"/>
      <c r="C7" s="19" t="s">
        <v>23</v>
      </c>
      <c r="D7" s="24">
        <v>42</v>
      </c>
      <c r="E7" s="11">
        <f t="shared" si="1"/>
        <v>11346090</v>
      </c>
      <c r="F7" s="25">
        <v>42</v>
      </c>
      <c r="G7" s="24">
        <v>2</v>
      </c>
      <c r="H7" s="11">
        <f t="shared" si="2"/>
        <v>540290</v>
      </c>
      <c r="I7" s="25">
        <v>2</v>
      </c>
      <c r="J7" s="33">
        <f t="shared" si="3"/>
        <v>44</v>
      </c>
      <c r="K7" s="16">
        <f t="shared" si="4"/>
        <v>44</v>
      </c>
      <c r="L7" s="39">
        <f t="shared" si="0"/>
        <v>1</v>
      </c>
      <c r="M7" s="44">
        <f t="shared" si="5"/>
        <v>0</v>
      </c>
      <c r="N7" s="34">
        <f t="shared" si="6"/>
        <v>11886380</v>
      </c>
    </row>
    <row r="8" spans="1:14" s="7" customFormat="1" ht="22.5" customHeight="1" x14ac:dyDescent="0.25">
      <c r="A8" s="3">
        <v>7</v>
      </c>
      <c r="B8" s="46"/>
      <c r="C8" s="19" t="s">
        <v>24</v>
      </c>
      <c r="D8" s="24">
        <v>63</v>
      </c>
      <c r="E8" s="11">
        <f t="shared" si="1"/>
        <v>17019135</v>
      </c>
      <c r="F8" s="25">
        <v>63</v>
      </c>
      <c r="G8" s="24">
        <v>3</v>
      </c>
      <c r="H8" s="11">
        <f t="shared" si="2"/>
        <v>810435</v>
      </c>
      <c r="I8" s="25">
        <v>3</v>
      </c>
      <c r="J8" s="33">
        <f t="shared" si="3"/>
        <v>66</v>
      </c>
      <c r="K8" s="16">
        <f t="shared" si="4"/>
        <v>66</v>
      </c>
      <c r="L8" s="39">
        <f t="shared" si="0"/>
        <v>1</v>
      </c>
      <c r="M8" s="44">
        <f t="shared" si="5"/>
        <v>0</v>
      </c>
      <c r="N8" s="34">
        <f t="shared" si="6"/>
        <v>17829570</v>
      </c>
    </row>
    <row r="9" spans="1:14" s="7" customFormat="1" ht="22.5" customHeight="1" x14ac:dyDescent="0.25">
      <c r="A9" s="3">
        <v>8</v>
      </c>
      <c r="B9" s="46"/>
      <c r="C9" s="19" t="s">
        <v>25</v>
      </c>
      <c r="D9" s="24">
        <v>251</v>
      </c>
      <c r="E9" s="11">
        <f t="shared" si="1"/>
        <v>67806395</v>
      </c>
      <c r="F9" s="25">
        <v>251</v>
      </c>
      <c r="G9" s="24">
        <v>40</v>
      </c>
      <c r="H9" s="11">
        <f t="shared" si="2"/>
        <v>10805800</v>
      </c>
      <c r="I9" s="25">
        <v>39</v>
      </c>
      <c r="J9" s="33">
        <f t="shared" si="3"/>
        <v>291</v>
      </c>
      <c r="K9" s="16">
        <f t="shared" si="4"/>
        <v>290</v>
      </c>
      <c r="L9" s="17">
        <f t="shared" si="0"/>
        <v>0.99656357388316152</v>
      </c>
      <c r="M9" s="40">
        <f t="shared" si="5"/>
        <v>1</v>
      </c>
      <c r="N9" s="34">
        <f t="shared" si="6"/>
        <v>78612195</v>
      </c>
    </row>
    <row r="10" spans="1:14" s="7" customFormat="1" ht="22.5" customHeight="1" x14ac:dyDescent="0.25">
      <c r="A10" s="3">
        <v>9</v>
      </c>
      <c r="B10" s="46"/>
      <c r="C10" s="19" t="s">
        <v>8</v>
      </c>
      <c r="D10" s="24">
        <v>99</v>
      </c>
      <c r="E10" s="11">
        <f t="shared" si="1"/>
        <v>26744355</v>
      </c>
      <c r="F10" s="25">
        <v>99</v>
      </c>
      <c r="G10" s="24">
        <v>10</v>
      </c>
      <c r="H10" s="11">
        <f t="shared" si="2"/>
        <v>2701450</v>
      </c>
      <c r="I10" s="25">
        <v>10</v>
      </c>
      <c r="J10" s="33">
        <f t="shared" si="3"/>
        <v>109</v>
      </c>
      <c r="K10" s="16">
        <f t="shared" si="4"/>
        <v>109</v>
      </c>
      <c r="L10" s="39">
        <f t="shared" si="0"/>
        <v>1</v>
      </c>
      <c r="M10" s="44">
        <f t="shared" si="5"/>
        <v>0</v>
      </c>
      <c r="N10" s="34">
        <f t="shared" si="6"/>
        <v>29445805</v>
      </c>
    </row>
    <row r="11" spans="1:14" s="7" customFormat="1" ht="22.5" customHeight="1" x14ac:dyDescent="0.25">
      <c r="A11" s="3">
        <v>10</v>
      </c>
      <c r="B11" s="46"/>
      <c r="C11" s="19" t="s">
        <v>14</v>
      </c>
      <c r="D11" s="24">
        <v>101</v>
      </c>
      <c r="E11" s="11">
        <f t="shared" si="1"/>
        <v>27284645</v>
      </c>
      <c r="F11" s="25">
        <v>100</v>
      </c>
      <c r="G11" s="24">
        <v>7</v>
      </c>
      <c r="H11" s="11">
        <f t="shared" si="2"/>
        <v>1891015</v>
      </c>
      <c r="I11" s="25">
        <v>7</v>
      </c>
      <c r="J11" s="33">
        <f t="shared" si="3"/>
        <v>108</v>
      </c>
      <c r="K11" s="16">
        <f t="shared" si="4"/>
        <v>107</v>
      </c>
      <c r="L11" s="17">
        <f t="shared" si="0"/>
        <v>0.9907407407407407</v>
      </c>
      <c r="M11" s="40">
        <f t="shared" si="5"/>
        <v>1</v>
      </c>
      <c r="N11" s="34">
        <f t="shared" si="6"/>
        <v>29175660</v>
      </c>
    </row>
    <row r="12" spans="1:14" s="7" customFormat="1" ht="22.5" customHeight="1" x14ac:dyDescent="0.25">
      <c r="A12" s="47" t="s">
        <v>26</v>
      </c>
      <c r="B12" s="47"/>
      <c r="C12" s="48"/>
      <c r="D12" s="26">
        <f t="shared" ref="D12:I12" si="7">SUM(D2:D11)</f>
        <v>1589</v>
      </c>
      <c r="E12" s="12">
        <f t="shared" si="7"/>
        <v>429260405</v>
      </c>
      <c r="F12" s="27">
        <f t="shared" si="7"/>
        <v>1588</v>
      </c>
      <c r="G12" s="26">
        <f t="shared" si="7"/>
        <v>273</v>
      </c>
      <c r="H12" s="12">
        <f t="shared" si="7"/>
        <v>73749585</v>
      </c>
      <c r="I12" s="27">
        <f t="shared" si="7"/>
        <v>272</v>
      </c>
      <c r="J12" s="26">
        <f t="shared" si="3"/>
        <v>1862</v>
      </c>
      <c r="K12" s="14">
        <f>SUM(K2:K11)</f>
        <v>1860</v>
      </c>
      <c r="L12" s="15">
        <f t="shared" si="0"/>
        <v>0.9989258861439313</v>
      </c>
      <c r="M12" s="42">
        <f>(J12-K12)</f>
        <v>2</v>
      </c>
      <c r="N12" s="35">
        <f t="shared" si="6"/>
        <v>503009990</v>
      </c>
    </row>
    <row r="13" spans="1:14" s="7" customFormat="1" ht="22.5" customHeight="1" x14ac:dyDescent="0.25">
      <c r="A13" s="3">
        <v>11</v>
      </c>
      <c r="B13" s="46" t="s">
        <v>7</v>
      </c>
      <c r="C13" s="19" t="s">
        <v>0</v>
      </c>
      <c r="D13" s="24">
        <v>335</v>
      </c>
      <c r="E13" s="11">
        <f>(D13*270145)</f>
        <v>90498575</v>
      </c>
      <c r="F13" s="25">
        <v>332</v>
      </c>
      <c r="G13" s="24">
        <v>50</v>
      </c>
      <c r="H13" s="11">
        <f>(G13*270145)</f>
        <v>13507250</v>
      </c>
      <c r="I13" s="25">
        <v>50</v>
      </c>
      <c r="J13" s="33">
        <f t="shared" si="3"/>
        <v>385</v>
      </c>
      <c r="K13" s="16">
        <f>SUM(F13+I13)</f>
        <v>382</v>
      </c>
      <c r="L13" s="17">
        <f t="shared" si="0"/>
        <v>0.99220779220779221</v>
      </c>
      <c r="M13" s="40">
        <f>(J13-K13)</f>
        <v>3</v>
      </c>
      <c r="N13" s="34">
        <f t="shared" si="6"/>
        <v>104005825</v>
      </c>
    </row>
    <row r="14" spans="1:14" s="7" customFormat="1" ht="22.5" customHeight="1" x14ac:dyDescent="0.25">
      <c r="A14" s="3">
        <v>12</v>
      </c>
      <c r="B14" s="46"/>
      <c r="C14" s="19" t="s">
        <v>27</v>
      </c>
      <c r="D14" s="24">
        <v>40</v>
      </c>
      <c r="E14" s="11">
        <f t="shared" ref="E14:E21" si="8">(D14*270145)</f>
        <v>10805800</v>
      </c>
      <c r="F14" s="25">
        <v>40</v>
      </c>
      <c r="G14" s="24">
        <v>0</v>
      </c>
      <c r="H14" s="11">
        <f t="shared" ref="H14:H21" si="9">(G14*270145)</f>
        <v>0</v>
      </c>
      <c r="I14" s="25">
        <v>0</v>
      </c>
      <c r="J14" s="33">
        <f t="shared" si="3"/>
        <v>40</v>
      </c>
      <c r="K14" s="16">
        <f t="shared" ref="K14:K21" si="10">SUM(F14+I14)</f>
        <v>40</v>
      </c>
      <c r="L14" s="39">
        <f t="shared" si="0"/>
        <v>1</v>
      </c>
      <c r="M14" s="44">
        <f t="shared" ref="M14:M36" si="11">(J14-K14)</f>
        <v>0</v>
      </c>
      <c r="N14" s="34">
        <f t="shared" si="6"/>
        <v>10805800</v>
      </c>
    </row>
    <row r="15" spans="1:14" s="7" customFormat="1" ht="22.5" customHeight="1" x14ac:dyDescent="0.25">
      <c r="A15" s="3">
        <v>13</v>
      </c>
      <c r="B15" s="46"/>
      <c r="C15" s="19" t="s">
        <v>6</v>
      </c>
      <c r="D15" s="24">
        <v>111</v>
      </c>
      <c r="E15" s="11">
        <f t="shared" si="8"/>
        <v>29986095</v>
      </c>
      <c r="F15" s="25">
        <v>111</v>
      </c>
      <c r="G15" s="24">
        <v>15</v>
      </c>
      <c r="H15" s="11">
        <f t="shared" si="9"/>
        <v>4052175</v>
      </c>
      <c r="I15" s="25">
        <v>15</v>
      </c>
      <c r="J15" s="33">
        <f t="shared" si="3"/>
        <v>126</v>
      </c>
      <c r="K15" s="16">
        <f t="shared" si="10"/>
        <v>126</v>
      </c>
      <c r="L15" s="39">
        <f t="shared" si="0"/>
        <v>1</v>
      </c>
      <c r="M15" s="44">
        <f t="shared" si="11"/>
        <v>0</v>
      </c>
      <c r="N15" s="34">
        <f t="shared" si="6"/>
        <v>34038270</v>
      </c>
    </row>
    <row r="16" spans="1:14" s="7" customFormat="1" ht="22.5" customHeight="1" x14ac:dyDescent="0.25">
      <c r="A16" s="3">
        <v>14</v>
      </c>
      <c r="B16" s="46"/>
      <c r="C16" s="19" t="s">
        <v>1</v>
      </c>
      <c r="D16" s="24">
        <v>178</v>
      </c>
      <c r="E16" s="11">
        <f t="shared" si="8"/>
        <v>48085810</v>
      </c>
      <c r="F16" s="25">
        <v>178</v>
      </c>
      <c r="G16" s="24">
        <v>22</v>
      </c>
      <c r="H16" s="11">
        <f t="shared" si="9"/>
        <v>5943190</v>
      </c>
      <c r="I16" s="25">
        <v>22</v>
      </c>
      <c r="J16" s="33">
        <f t="shared" si="3"/>
        <v>200</v>
      </c>
      <c r="K16" s="16">
        <f t="shared" si="10"/>
        <v>200</v>
      </c>
      <c r="L16" s="39">
        <f t="shared" si="0"/>
        <v>1</v>
      </c>
      <c r="M16" s="44">
        <f t="shared" si="11"/>
        <v>0</v>
      </c>
      <c r="N16" s="34">
        <f t="shared" si="6"/>
        <v>54029000</v>
      </c>
    </row>
    <row r="17" spans="1:14" s="7" customFormat="1" ht="22.5" customHeight="1" x14ac:dyDescent="0.25">
      <c r="A17" s="3">
        <v>15</v>
      </c>
      <c r="B17" s="46"/>
      <c r="C17" s="19" t="s">
        <v>7</v>
      </c>
      <c r="D17" s="24">
        <v>160</v>
      </c>
      <c r="E17" s="11">
        <f t="shared" si="8"/>
        <v>43223200</v>
      </c>
      <c r="F17" s="25">
        <v>160</v>
      </c>
      <c r="G17" s="24">
        <v>20</v>
      </c>
      <c r="H17" s="11">
        <f t="shared" si="9"/>
        <v>5402900</v>
      </c>
      <c r="I17" s="25">
        <v>20</v>
      </c>
      <c r="J17" s="33">
        <f t="shared" si="3"/>
        <v>180</v>
      </c>
      <c r="K17" s="16">
        <f t="shared" si="10"/>
        <v>180</v>
      </c>
      <c r="L17" s="39">
        <f t="shared" si="0"/>
        <v>1</v>
      </c>
      <c r="M17" s="44">
        <f t="shared" si="11"/>
        <v>0</v>
      </c>
      <c r="N17" s="34">
        <f t="shared" si="6"/>
        <v>48626100</v>
      </c>
    </row>
    <row r="18" spans="1:14" s="7" customFormat="1" ht="22.5" customHeight="1" x14ac:dyDescent="0.25">
      <c r="A18" s="3">
        <v>16</v>
      </c>
      <c r="B18" s="46"/>
      <c r="C18" s="19" t="s">
        <v>5</v>
      </c>
      <c r="D18" s="24">
        <v>166</v>
      </c>
      <c r="E18" s="11">
        <f t="shared" si="8"/>
        <v>44844070</v>
      </c>
      <c r="F18" s="25">
        <v>165</v>
      </c>
      <c r="G18" s="24">
        <v>37</v>
      </c>
      <c r="H18" s="11">
        <f t="shared" si="9"/>
        <v>9995365</v>
      </c>
      <c r="I18" s="25">
        <v>37</v>
      </c>
      <c r="J18" s="33">
        <f t="shared" si="3"/>
        <v>203</v>
      </c>
      <c r="K18" s="16">
        <f t="shared" si="10"/>
        <v>202</v>
      </c>
      <c r="L18" s="17">
        <f t="shared" si="0"/>
        <v>0.99507389162561577</v>
      </c>
      <c r="M18" s="40">
        <f t="shared" si="11"/>
        <v>1</v>
      </c>
      <c r="N18" s="34">
        <f t="shared" si="6"/>
        <v>54839435</v>
      </c>
    </row>
    <row r="19" spans="1:14" s="7" customFormat="1" ht="22.5" customHeight="1" x14ac:dyDescent="0.25">
      <c r="A19" s="3">
        <v>17</v>
      </c>
      <c r="B19" s="46"/>
      <c r="C19" s="19" t="s">
        <v>28</v>
      </c>
      <c r="D19" s="24">
        <v>162</v>
      </c>
      <c r="E19" s="11">
        <f t="shared" si="8"/>
        <v>43763490</v>
      </c>
      <c r="F19" s="25">
        <v>161</v>
      </c>
      <c r="G19" s="24">
        <v>5</v>
      </c>
      <c r="H19" s="11">
        <f t="shared" si="9"/>
        <v>1350725</v>
      </c>
      <c r="I19" s="25">
        <v>5</v>
      </c>
      <c r="J19" s="33">
        <f t="shared" si="3"/>
        <v>167</v>
      </c>
      <c r="K19" s="16">
        <f t="shared" si="10"/>
        <v>166</v>
      </c>
      <c r="L19" s="17">
        <f t="shared" si="0"/>
        <v>0.99401197604790414</v>
      </c>
      <c r="M19" s="40">
        <f t="shared" si="11"/>
        <v>1</v>
      </c>
      <c r="N19" s="34">
        <f t="shared" si="6"/>
        <v>45114215</v>
      </c>
    </row>
    <row r="20" spans="1:14" s="7" customFormat="1" ht="22.5" customHeight="1" x14ac:dyDescent="0.25">
      <c r="A20" s="3">
        <v>18</v>
      </c>
      <c r="B20" s="46"/>
      <c r="C20" s="19" t="s">
        <v>29</v>
      </c>
      <c r="D20" s="24">
        <v>1800</v>
      </c>
      <c r="E20" s="11">
        <f t="shared" si="8"/>
        <v>486261000</v>
      </c>
      <c r="F20" s="25">
        <v>1781</v>
      </c>
      <c r="G20" s="24">
        <v>397</v>
      </c>
      <c r="H20" s="11">
        <f t="shared" si="9"/>
        <v>107247565</v>
      </c>
      <c r="I20" s="25">
        <v>394</v>
      </c>
      <c r="J20" s="33">
        <f t="shared" si="3"/>
        <v>2197</v>
      </c>
      <c r="K20" s="16">
        <f t="shared" si="10"/>
        <v>2175</v>
      </c>
      <c r="L20" s="17">
        <f t="shared" si="0"/>
        <v>0.98998634501593086</v>
      </c>
      <c r="M20" s="40">
        <f t="shared" si="11"/>
        <v>22</v>
      </c>
      <c r="N20" s="34">
        <f t="shared" si="6"/>
        <v>593508565</v>
      </c>
    </row>
    <row r="21" spans="1:14" s="7" customFormat="1" ht="22.5" customHeight="1" x14ac:dyDescent="0.25">
      <c r="A21" s="3">
        <v>19</v>
      </c>
      <c r="B21" s="46"/>
      <c r="C21" s="19" t="s">
        <v>4</v>
      </c>
      <c r="D21" s="24">
        <v>292</v>
      </c>
      <c r="E21" s="11">
        <f t="shared" si="8"/>
        <v>78882340</v>
      </c>
      <c r="F21" s="25">
        <v>292</v>
      </c>
      <c r="G21" s="24">
        <v>34</v>
      </c>
      <c r="H21" s="11">
        <f t="shared" si="9"/>
        <v>9184930</v>
      </c>
      <c r="I21" s="25">
        <v>34</v>
      </c>
      <c r="J21" s="33">
        <f t="shared" si="3"/>
        <v>326</v>
      </c>
      <c r="K21" s="16">
        <f t="shared" si="10"/>
        <v>326</v>
      </c>
      <c r="L21" s="39">
        <f t="shared" si="0"/>
        <v>1</v>
      </c>
      <c r="M21" s="44">
        <f t="shared" si="11"/>
        <v>0</v>
      </c>
      <c r="N21" s="34">
        <f t="shared" si="6"/>
        <v>88067270</v>
      </c>
    </row>
    <row r="22" spans="1:14" s="7" customFormat="1" ht="22.5" customHeight="1" x14ac:dyDescent="0.25">
      <c r="A22" s="47" t="s">
        <v>30</v>
      </c>
      <c r="B22" s="47"/>
      <c r="C22" s="48"/>
      <c r="D22" s="26">
        <f t="shared" ref="D22:I22" si="12">SUM(D13:D21)</f>
        <v>3244</v>
      </c>
      <c r="E22" s="12">
        <f t="shared" si="12"/>
        <v>876350380</v>
      </c>
      <c r="F22" s="27">
        <f t="shared" si="12"/>
        <v>3220</v>
      </c>
      <c r="G22" s="26">
        <f t="shared" si="12"/>
        <v>580</v>
      </c>
      <c r="H22" s="12">
        <f t="shared" si="12"/>
        <v>156684100</v>
      </c>
      <c r="I22" s="27">
        <f t="shared" si="12"/>
        <v>577</v>
      </c>
      <c r="J22" s="26">
        <f t="shared" si="3"/>
        <v>3824</v>
      </c>
      <c r="K22" s="14">
        <f>SUM(K13:K21)</f>
        <v>3797</v>
      </c>
      <c r="L22" s="15">
        <f t="shared" si="0"/>
        <v>0.99293933054393302</v>
      </c>
      <c r="M22" s="42">
        <f t="shared" si="11"/>
        <v>27</v>
      </c>
      <c r="N22" s="35">
        <f t="shared" si="6"/>
        <v>1033034480</v>
      </c>
    </row>
    <row r="23" spans="1:14" s="7" customFormat="1" ht="22.5" customHeight="1" x14ac:dyDescent="0.25">
      <c r="A23" s="3">
        <v>20</v>
      </c>
      <c r="B23" s="46" t="s">
        <v>3</v>
      </c>
      <c r="C23" s="19" t="s">
        <v>3</v>
      </c>
      <c r="D23" s="24">
        <v>872</v>
      </c>
      <c r="E23" s="11">
        <f>(D23*270145)</f>
        <v>235566440</v>
      </c>
      <c r="F23" s="25">
        <v>861</v>
      </c>
      <c r="G23" s="24">
        <v>270</v>
      </c>
      <c r="H23" s="11">
        <f>(G23*270145)</f>
        <v>72939150</v>
      </c>
      <c r="I23" s="25">
        <v>265</v>
      </c>
      <c r="J23" s="33">
        <f t="shared" si="3"/>
        <v>1142</v>
      </c>
      <c r="K23" s="16">
        <f>SUM(F23+I23)</f>
        <v>1126</v>
      </c>
      <c r="L23" s="17">
        <f t="shared" si="0"/>
        <v>0.98598949211908937</v>
      </c>
      <c r="M23" s="40">
        <f t="shared" si="11"/>
        <v>16</v>
      </c>
      <c r="N23" s="34">
        <f t="shared" si="6"/>
        <v>308505590</v>
      </c>
    </row>
    <row r="24" spans="1:14" s="7" customFormat="1" ht="22.5" customHeight="1" x14ac:dyDescent="0.25">
      <c r="A24" s="3">
        <v>21</v>
      </c>
      <c r="B24" s="46"/>
      <c r="C24" s="19" t="s">
        <v>16</v>
      </c>
      <c r="D24" s="24">
        <v>62</v>
      </c>
      <c r="E24" s="11">
        <f t="shared" ref="E24:H34" si="13">(D24*270145)</f>
        <v>16748990</v>
      </c>
      <c r="F24" s="25">
        <v>61</v>
      </c>
      <c r="G24" s="24">
        <v>14</v>
      </c>
      <c r="H24" s="11">
        <f t="shared" ref="H24:H29" si="14">(G24*270145)</f>
        <v>3782030</v>
      </c>
      <c r="I24" s="25">
        <v>14</v>
      </c>
      <c r="J24" s="33">
        <f t="shared" si="3"/>
        <v>76</v>
      </c>
      <c r="K24" s="16">
        <f t="shared" ref="K24:K29" si="15">SUM(F24+I24)</f>
        <v>75</v>
      </c>
      <c r="L24" s="17">
        <f t="shared" si="0"/>
        <v>0.98684210526315785</v>
      </c>
      <c r="M24" s="40">
        <f t="shared" si="11"/>
        <v>1</v>
      </c>
      <c r="N24" s="34">
        <f t="shared" si="6"/>
        <v>20531020</v>
      </c>
    </row>
    <row r="25" spans="1:14" s="7" customFormat="1" ht="22.5" customHeight="1" x14ac:dyDescent="0.25">
      <c r="A25" s="3">
        <v>22</v>
      </c>
      <c r="B25" s="46"/>
      <c r="C25" s="19" t="s">
        <v>31</v>
      </c>
      <c r="D25" s="24">
        <v>107</v>
      </c>
      <c r="E25" s="11">
        <f t="shared" si="13"/>
        <v>28905515</v>
      </c>
      <c r="F25" s="25">
        <v>107</v>
      </c>
      <c r="G25" s="24">
        <v>51</v>
      </c>
      <c r="H25" s="11">
        <f t="shared" si="14"/>
        <v>13777395</v>
      </c>
      <c r="I25" s="25">
        <v>51</v>
      </c>
      <c r="J25" s="33">
        <f t="shared" si="3"/>
        <v>158</v>
      </c>
      <c r="K25" s="16">
        <f t="shared" si="15"/>
        <v>158</v>
      </c>
      <c r="L25" s="39">
        <f t="shared" si="0"/>
        <v>1</v>
      </c>
      <c r="M25" s="44">
        <f t="shared" si="11"/>
        <v>0</v>
      </c>
      <c r="N25" s="34">
        <f t="shared" si="6"/>
        <v>42682910</v>
      </c>
    </row>
    <row r="26" spans="1:14" s="7" customFormat="1" ht="22.5" customHeight="1" x14ac:dyDescent="0.25">
      <c r="A26" s="3">
        <v>23</v>
      </c>
      <c r="B26" s="46"/>
      <c r="C26" s="19" t="s">
        <v>10</v>
      </c>
      <c r="D26" s="24">
        <v>143</v>
      </c>
      <c r="E26" s="11">
        <f t="shared" si="13"/>
        <v>38630735</v>
      </c>
      <c r="F26" s="25">
        <v>143</v>
      </c>
      <c r="G26" s="24">
        <v>0</v>
      </c>
      <c r="H26" s="11">
        <f t="shared" si="14"/>
        <v>0</v>
      </c>
      <c r="I26" s="25">
        <v>0</v>
      </c>
      <c r="J26" s="33">
        <f t="shared" si="3"/>
        <v>143</v>
      </c>
      <c r="K26" s="16">
        <f t="shared" si="15"/>
        <v>143</v>
      </c>
      <c r="L26" s="39">
        <f t="shared" si="0"/>
        <v>1</v>
      </c>
      <c r="M26" s="44">
        <f t="shared" si="11"/>
        <v>0</v>
      </c>
      <c r="N26" s="34">
        <f t="shared" si="6"/>
        <v>38630735</v>
      </c>
    </row>
    <row r="27" spans="1:14" s="7" customFormat="1" ht="22.5" customHeight="1" x14ac:dyDescent="0.25">
      <c r="A27" s="3">
        <v>24</v>
      </c>
      <c r="B27" s="46"/>
      <c r="C27" s="19" t="s">
        <v>32</v>
      </c>
      <c r="D27" s="24">
        <v>112</v>
      </c>
      <c r="E27" s="11">
        <f t="shared" si="13"/>
        <v>30256240</v>
      </c>
      <c r="F27" s="25">
        <v>112</v>
      </c>
      <c r="G27" s="24">
        <v>8</v>
      </c>
      <c r="H27" s="11">
        <f t="shared" si="14"/>
        <v>2161160</v>
      </c>
      <c r="I27" s="25">
        <v>8</v>
      </c>
      <c r="J27" s="33">
        <f t="shared" si="3"/>
        <v>120</v>
      </c>
      <c r="K27" s="16">
        <f t="shared" si="15"/>
        <v>120</v>
      </c>
      <c r="L27" s="39">
        <f t="shared" si="0"/>
        <v>1</v>
      </c>
      <c r="M27" s="44">
        <f t="shared" si="11"/>
        <v>0</v>
      </c>
      <c r="N27" s="34">
        <f t="shared" si="6"/>
        <v>32417400</v>
      </c>
    </row>
    <row r="28" spans="1:14" s="7" customFormat="1" ht="22.5" customHeight="1" x14ac:dyDescent="0.25">
      <c r="A28" s="3">
        <v>25</v>
      </c>
      <c r="B28" s="46"/>
      <c r="C28" s="19" t="s">
        <v>12</v>
      </c>
      <c r="D28" s="24">
        <v>54</v>
      </c>
      <c r="E28" s="11">
        <f t="shared" si="13"/>
        <v>14587830</v>
      </c>
      <c r="F28" s="25">
        <v>54</v>
      </c>
      <c r="G28" s="24">
        <v>13</v>
      </c>
      <c r="H28" s="11">
        <f t="shared" si="14"/>
        <v>3511885</v>
      </c>
      <c r="I28" s="25">
        <v>13</v>
      </c>
      <c r="J28" s="33">
        <f t="shared" si="3"/>
        <v>67</v>
      </c>
      <c r="K28" s="16">
        <f t="shared" si="15"/>
        <v>67</v>
      </c>
      <c r="L28" s="39">
        <f t="shared" si="0"/>
        <v>1</v>
      </c>
      <c r="M28" s="44">
        <f t="shared" si="11"/>
        <v>0</v>
      </c>
      <c r="N28" s="34">
        <f t="shared" si="6"/>
        <v>18099715</v>
      </c>
    </row>
    <row r="29" spans="1:14" s="7" customFormat="1" ht="22.5" customHeight="1" x14ac:dyDescent="0.25">
      <c r="A29" s="3">
        <v>26</v>
      </c>
      <c r="B29" s="46"/>
      <c r="C29" s="19" t="s">
        <v>17</v>
      </c>
      <c r="D29" s="24">
        <v>68</v>
      </c>
      <c r="E29" s="11">
        <f t="shared" si="13"/>
        <v>18369860</v>
      </c>
      <c r="F29" s="25">
        <v>68</v>
      </c>
      <c r="G29" s="24">
        <v>20</v>
      </c>
      <c r="H29" s="11">
        <f t="shared" si="14"/>
        <v>5402900</v>
      </c>
      <c r="I29" s="25">
        <v>20</v>
      </c>
      <c r="J29" s="33">
        <f t="shared" si="3"/>
        <v>88</v>
      </c>
      <c r="K29" s="16">
        <f t="shared" si="15"/>
        <v>88</v>
      </c>
      <c r="L29" s="39">
        <f t="shared" si="0"/>
        <v>1</v>
      </c>
      <c r="M29" s="44">
        <f t="shared" si="11"/>
        <v>0</v>
      </c>
      <c r="N29" s="34">
        <f t="shared" si="6"/>
        <v>23772760</v>
      </c>
    </row>
    <row r="30" spans="1:14" s="7" customFormat="1" ht="22.5" customHeight="1" x14ac:dyDescent="0.25">
      <c r="A30" s="47" t="s">
        <v>33</v>
      </c>
      <c r="B30" s="47"/>
      <c r="C30" s="48"/>
      <c r="D30" s="26">
        <f t="shared" ref="D30:I30" si="16">SUM(D23:D29)</f>
        <v>1418</v>
      </c>
      <c r="E30" s="12">
        <f t="shared" si="16"/>
        <v>383065610</v>
      </c>
      <c r="F30" s="27">
        <f t="shared" si="16"/>
        <v>1406</v>
      </c>
      <c r="G30" s="26">
        <f t="shared" si="16"/>
        <v>376</v>
      </c>
      <c r="H30" s="12">
        <f t="shared" si="16"/>
        <v>101574520</v>
      </c>
      <c r="I30" s="27">
        <f t="shared" si="16"/>
        <v>371</v>
      </c>
      <c r="J30" s="26">
        <f t="shared" si="3"/>
        <v>1794</v>
      </c>
      <c r="K30" s="14">
        <f>SUM(K23:K29)</f>
        <v>1777</v>
      </c>
      <c r="L30" s="15">
        <f t="shared" si="0"/>
        <v>0.99052396878483839</v>
      </c>
      <c r="M30" s="42">
        <f t="shared" si="11"/>
        <v>17</v>
      </c>
      <c r="N30" s="35">
        <f t="shared" si="6"/>
        <v>484640130</v>
      </c>
    </row>
    <row r="31" spans="1:14" s="7" customFormat="1" ht="22.5" customHeight="1" x14ac:dyDescent="0.25">
      <c r="A31" s="3">
        <v>27</v>
      </c>
      <c r="B31" s="46" t="s">
        <v>2</v>
      </c>
      <c r="C31" s="19" t="s">
        <v>34</v>
      </c>
      <c r="D31" s="24">
        <v>54</v>
      </c>
      <c r="E31" s="11">
        <f t="shared" si="13"/>
        <v>14587830</v>
      </c>
      <c r="F31" s="25">
        <v>54</v>
      </c>
      <c r="G31" s="24">
        <v>0</v>
      </c>
      <c r="H31" s="11">
        <f t="shared" si="13"/>
        <v>0</v>
      </c>
      <c r="I31" s="25">
        <v>0</v>
      </c>
      <c r="J31" s="33">
        <f t="shared" si="3"/>
        <v>54</v>
      </c>
      <c r="K31" s="16">
        <f>SUM(F31+I31)</f>
        <v>54</v>
      </c>
      <c r="L31" s="39">
        <f t="shared" si="0"/>
        <v>1</v>
      </c>
      <c r="M31" s="44">
        <f t="shared" si="11"/>
        <v>0</v>
      </c>
      <c r="N31" s="34">
        <f t="shared" si="6"/>
        <v>14587830</v>
      </c>
    </row>
    <row r="32" spans="1:14" s="7" customFormat="1" ht="22.5" customHeight="1" x14ac:dyDescent="0.25">
      <c r="A32" s="3">
        <v>28</v>
      </c>
      <c r="B32" s="46"/>
      <c r="C32" s="19" t="s">
        <v>35</v>
      </c>
      <c r="D32" s="24">
        <v>42</v>
      </c>
      <c r="E32" s="11">
        <f t="shared" si="13"/>
        <v>11346090</v>
      </c>
      <c r="F32" s="25">
        <v>42</v>
      </c>
      <c r="G32" s="24">
        <v>0</v>
      </c>
      <c r="H32" s="11">
        <f t="shared" ref="H32" si="17">(G32*270145)</f>
        <v>0</v>
      </c>
      <c r="I32" s="25">
        <v>0</v>
      </c>
      <c r="J32" s="33">
        <f t="shared" si="3"/>
        <v>42</v>
      </c>
      <c r="K32" s="16">
        <f t="shared" ref="K32:K34" si="18">SUM(F32+I32)</f>
        <v>42</v>
      </c>
      <c r="L32" s="39">
        <f t="shared" si="0"/>
        <v>1</v>
      </c>
      <c r="M32" s="44">
        <f t="shared" si="11"/>
        <v>0</v>
      </c>
      <c r="N32" s="34">
        <f t="shared" si="6"/>
        <v>11346090</v>
      </c>
    </row>
    <row r="33" spans="1:14" s="7" customFormat="1" ht="22.5" customHeight="1" x14ac:dyDescent="0.25">
      <c r="A33" s="3">
        <v>29</v>
      </c>
      <c r="B33" s="46"/>
      <c r="C33" s="19" t="s">
        <v>36</v>
      </c>
      <c r="D33" s="24">
        <v>102</v>
      </c>
      <c r="E33" s="11">
        <f t="shared" si="13"/>
        <v>27554790</v>
      </c>
      <c r="F33" s="25">
        <v>101</v>
      </c>
      <c r="G33" s="24">
        <v>11</v>
      </c>
      <c r="H33" s="11">
        <f t="shared" ref="H33" si="19">(G33*270145)</f>
        <v>2971595</v>
      </c>
      <c r="I33" s="25">
        <v>11</v>
      </c>
      <c r="J33" s="33">
        <f t="shared" si="3"/>
        <v>113</v>
      </c>
      <c r="K33" s="16">
        <f t="shared" si="18"/>
        <v>112</v>
      </c>
      <c r="L33" s="17">
        <f t="shared" si="0"/>
        <v>0.99115044247787609</v>
      </c>
      <c r="M33" s="40">
        <f t="shared" si="11"/>
        <v>1</v>
      </c>
      <c r="N33" s="34">
        <f t="shared" si="6"/>
        <v>30526385</v>
      </c>
    </row>
    <row r="34" spans="1:14" s="7" customFormat="1" ht="22.5" customHeight="1" x14ac:dyDescent="0.25">
      <c r="A34" s="3">
        <v>30</v>
      </c>
      <c r="B34" s="46"/>
      <c r="C34" s="19" t="s">
        <v>2</v>
      </c>
      <c r="D34" s="24">
        <v>19</v>
      </c>
      <c r="E34" s="11">
        <f t="shared" si="13"/>
        <v>5132755</v>
      </c>
      <c r="F34" s="25">
        <v>19</v>
      </c>
      <c r="G34" s="24">
        <v>0</v>
      </c>
      <c r="H34" s="11">
        <f t="shared" ref="H34" si="20">(G34*270145)</f>
        <v>0</v>
      </c>
      <c r="I34" s="25">
        <v>0</v>
      </c>
      <c r="J34" s="33">
        <f t="shared" si="3"/>
        <v>19</v>
      </c>
      <c r="K34" s="16">
        <f t="shared" si="18"/>
        <v>19</v>
      </c>
      <c r="L34" s="39">
        <f t="shared" si="0"/>
        <v>1</v>
      </c>
      <c r="M34" s="44">
        <f t="shared" si="11"/>
        <v>0</v>
      </c>
      <c r="N34" s="34">
        <f t="shared" si="6"/>
        <v>5132755</v>
      </c>
    </row>
    <row r="35" spans="1:14" s="4" customFormat="1" ht="22.5" customHeight="1" x14ac:dyDescent="0.25">
      <c r="A35" s="47" t="s">
        <v>37</v>
      </c>
      <c r="B35" s="47"/>
      <c r="C35" s="48"/>
      <c r="D35" s="26">
        <f t="shared" ref="D35:I35" si="21">SUM(D31:D34)</f>
        <v>217</v>
      </c>
      <c r="E35" s="12">
        <f t="shared" si="21"/>
        <v>58621465</v>
      </c>
      <c r="F35" s="27">
        <f t="shared" si="21"/>
        <v>216</v>
      </c>
      <c r="G35" s="26">
        <f t="shared" si="21"/>
        <v>11</v>
      </c>
      <c r="H35" s="12">
        <f t="shared" si="21"/>
        <v>2971595</v>
      </c>
      <c r="I35" s="27">
        <f t="shared" si="21"/>
        <v>11</v>
      </c>
      <c r="J35" s="26">
        <f t="shared" si="3"/>
        <v>228</v>
      </c>
      <c r="K35" s="14">
        <f>SUM(K31:K34)</f>
        <v>227</v>
      </c>
      <c r="L35" s="15">
        <f t="shared" si="0"/>
        <v>0.99561403508771928</v>
      </c>
      <c r="M35" s="42">
        <f t="shared" si="11"/>
        <v>1</v>
      </c>
      <c r="N35" s="35">
        <f t="shared" si="6"/>
        <v>61593060</v>
      </c>
    </row>
    <row r="36" spans="1:14" s="4" customFormat="1" ht="22.5" customHeight="1" thickBot="1" x14ac:dyDescent="0.3">
      <c r="A36" s="5"/>
      <c r="B36" s="6"/>
      <c r="C36" s="20" t="s">
        <v>38</v>
      </c>
      <c r="D36" s="28">
        <f t="shared" ref="D36:I36" si="22">SUM(D12+D22+D30+D35)</f>
        <v>6468</v>
      </c>
      <c r="E36" s="29">
        <f t="shared" si="22"/>
        <v>1747297860</v>
      </c>
      <c r="F36" s="30">
        <f t="shared" si="22"/>
        <v>6430</v>
      </c>
      <c r="G36" s="28">
        <f t="shared" si="22"/>
        <v>1240</v>
      </c>
      <c r="H36" s="29">
        <f t="shared" si="22"/>
        <v>334979800</v>
      </c>
      <c r="I36" s="30">
        <f t="shared" si="22"/>
        <v>1231</v>
      </c>
      <c r="J36" s="28">
        <f t="shared" si="3"/>
        <v>7708</v>
      </c>
      <c r="K36" s="36">
        <f>SUM(K12+K22+K30+K35)</f>
        <v>7661</v>
      </c>
      <c r="L36" s="37">
        <f t="shared" si="0"/>
        <v>0.99390243902439024</v>
      </c>
      <c r="M36" s="45">
        <f t="shared" si="11"/>
        <v>47</v>
      </c>
      <c r="N36" s="38">
        <f t="shared" si="6"/>
        <v>2082277660</v>
      </c>
    </row>
    <row r="37" spans="1:14" ht="15.75" thickTop="1" x14ac:dyDescent="0.25"/>
  </sheetData>
  <mergeCells count="8">
    <mergeCell ref="B31:B34"/>
    <mergeCell ref="A35:C35"/>
    <mergeCell ref="B2:B11"/>
    <mergeCell ref="A12:C12"/>
    <mergeCell ref="B13:B21"/>
    <mergeCell ref="A22:C22"/>
    <mergeCell ref="B23:B29"/>
    <mergeCell ref="A30:C30"/>
  </mergeCells>
  <pageMargins left="0.31496062992125984" right="0.31496062992125984" top="0.35433070866141736" bottom="0.35433070866141736" header="0.31496062992125984" footer="0.31496062992125984"/>
  <pageSetup paperSize="9" scale="68" orientation="landscape" r:id="rId1"/>
  <ignoredErrors>
    <ignoredError sqref="E12 E22 E30 H12 H22 H30 J12:K12 J22:K22 J30:K30 J35:J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Eº Avance</vt:lpstr>
      <vt:lpstr>'Eº Avance'!Área_de_impresión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saruka</dc:creator>
  <cp:lastModifiedBy>Javier</cp:lastModifiedBy>
  <cp:lastPrinted>2019-05-20T02:54:05Z</cp:lastPrinted>
  <dcterms:created xsi:type="dcterms:W3CDTF">2018-05-13T22:58:39Z</dcterms:created>
  <dcterms:modified xsi:type="dcterms:W3CDTF">2020-07-03T16:05:26Z</dcterms:modified>
</cp:coreProperties>
</file>